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fumero\Desktop\"/>
    </mc:Choice>
  </mc:AlternateContent>
  <bookViews>
    <workbookView xWindow="0" yWindow="0" windowWidth="28800" windowHeight="11820"/>
  </bookViews>
  <sheets>
    <sheet name="Water Rate Breakout" sheetId="1" r:id="rId1"/>
  </sheets>
  <externalReferences>
    <externalReference r:id="rId2"/>
    <externalReference r:id="rId3"/>
  </externalReferences>
  <definedNames>
    <definedName name="_xlnm.Print_Area" localSheetId="0">'Water Rate Breakout'!$A$1:$J$47</definedName>
    <definedName name="_xlnm.Print_Titles" localSheetId="0">'Water Rate Breakout'!$A:$A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1" l="1"/>
  <c r="I51" i="1"/>
  <c r="H51" i="1"/>
  <c r="G51" i="1"/>
  <c r="F51" i="1"/>
  <c r="E51" i="1"/>
  <c r="K47" i="1"/>
  <c r="E47" i="1"/>
  <c r="D47" i="1"/>
  <c r="C47" i="1"/>
  <c r="B47" i="1"/>
  <c r="K44" i="1"/>
  <c r="E44" i="1"/>
  <c r="D44" i="1"/>
  <c r="C44" i="1"/>
  <c r="B44" i="1"/>
  <c r="K40" i="1"/>
  <c r="E40" i="1"/>
  <c r="D40" i="1"/>
  <c r="C40" i="1"/>
  <c r="B40" i="1"/>
  <c r="K37" i="1"/>
  <c r="E37" i="1"/>
  <c r="D37" i="1"/>
  <c r="C37" i="1"/>
  <c r="B37" i="1"/>
  <c r="K34" i="1"/>
  <c r="E34" i="1"/>
  <c r="D34" i="1"/>
  <c r="C34" i="1"/>
  <c r="B34" i="1"/>
  <c r="K33" i="1"/>
  <c r="E33" i="1"/>
  <c r="D33" i="1"/>
  <c r="C33" i="1"/>
  <c r="B33" i="1"/>
  <c r="K29" i="1"/>
  <c r="E29" i="1"/>
  <c r="D29" i="1"/>
  <c r="C29" i="1"/>
  <c r="B29" i="1"/>
  <c r="E26" i="1"/>
  <c r="D26" i="1"/>
  <c r="C26" i="1"/>
  <c r="B26" i="1"/>
  <c r="E25" i="1"/>
  <c r="D25" i="1"/>
  <c r="C25" i="1"/>
  <c r="B25" i="1"/>
  <c r="E24" i="1"/>
  <c r="D24" i="1"/>
  <c r="C24" i="1"/>
  <c r="B24" i="1"/>
  <c r="K23" i="1"/>
  <c r="K22" i="1"/>
  <c r="K21" i="1"/>
  <c r="K20" i="1"/>
  <c r="E17" i="1"/>
  <c r="D17" i="1"/>
  <c r="C17" i="1"/>
  <c r="B17" i="1"/>
  <c r="E16" i="1"/>
  <c r="D16" i="1"/>
  <c r="C16" i="1"/>
  <c r="B16" i="1"/>
  <c r="E15" i="1"/>
  <c r="D15" i="1"/>
  <c r="C15" i="1"/>
  <c r="B15" i="1"/>
  <c r="K14" i="1"/>
  <c r="K13" i="1"/>
  <c r="K12" i="1"/>
  <c r="N11" i="1"/>
  <c r="F10" i="1"/>
  <c r="K9" i="1"/>
  <c r="I9" i="1"/>
  <c r="I10" i="1" s="1"/>
  <c r="H9" i="1"/>
  <c r="V8" i="1"/>
  <c r="U8" i="1"/>
  <c r="T8" i="1"/>
  <c r="S8" i="1"/>
  <c r="J8" i="1"/>
  <c r="J10" i="1" s="1"/>
  <c r="K10" i="1" s="1"/>
  <c r="H8" i="1"/>
  <c r="Y8" i="1" s="1"/>
  <c r="G8" i="1"/>
  <c r="G10" i="1" s="1"/>
  <c r="K7" i="1"/>
  <c r="K5" i="1"/>
  <c r="M5" i="1" s="1"/>
  <c r="E5" i="1"/>
  <c r="D5" i="1"/>
  <c r="C5" i="1"/>
  <c r="B5" i="1"/>
  <c r="W8" i="1" l="1"/>
  <c r="X8" i="1"/>
  <c r="H10" i="1"/>
  <c r="K8" i="1"/>
  <c r="Z8" i="1"/>
</calcChain>
</file>

<file path=xl/sharedStrings.xml><?xml version="1.0" encoding="utf-8"?>
<sst xmlns="http://schemas.openxmlformats.org/spreadsheetml/2006/main" count="49" uniqueCount="36">
  <si>
    <t>Water, Sewer and Stormsewer Rates</t>
  </si>
  <si>
    <t>Percentage of Increase</t>
  </si>
  <si>
    <t>2017 *</t>
  </si>
  <si>
    <t>2018 *</t>
  </si>
  <si>
    <t>2019 *</t>
  </si>
  <si>
    <t>2020 *</t>
  </si>
  <si>
    <t>Water</t>
  </si>
  <si>
    <t>Bimonthly Water Service Charge per EDU</t>
  </si>
  <si>
    <t>Incorporated Customers (Orland Park and Fernway)</t>
  </si>
  <si>
    <t>Level 1: 0 - &lt;7,000 gallons bimonthly</t>
  </si>
  <si>
    <t>Chicago Portion</t>
  </si>
  <si>
    <t>Oak Lawn Portion</t>
  </si>
  <si>
    <t>Orland Park Portion</t>
  </si>
  <si>
    <t>Level 2: 7,000 - &lt;12,000 gallons bimonthly</t>
  </si>
  <si>
    <t>Level 3: 12,000 - &lt;22,000 gallons bimonthly</t>
  </si>
  <si>
    <t>Level 3: 22,000 gallons and over bimonthly</t>
  </si>
  <si>
    <t>Level 1: 0 - &lt;9,000 gallons bimonthly</t>
  </si>
  <si>
    <t>Level 2: 9,000 - &lt;18,000 gallons bimonthly</t>
  </si>
  <si>
    <t>Level 3: 18,000 gallons and over bimonthly</t>
  </si>
  <si>
    <t>Unincorporated Customers (Palos)</t>
  </si>
  <si>
    <t>Bulk Customers (Citizens Utility - Alpine Heights)</t>
  </si>
  <si>
    <t>Water Volume Charge (1,000 gallons)</t>
  </si>
  <si>
    <t>Sewer</t>
  </si>
  <si>
    <t>Incorporated - Bimonthly (Orland Park)</t>
  </si>
  <si>
    <t>Orland Park Volume Charge (1,000 gallons)</t>
  </si>
  <si>
    <t>Orland Park Sewer Bill Cap</t>
  </si>
  <si>
    <t>Incorporated - Bimonthy (Fernway)</t>
  </si>
  <si>
    <t>Flat Rate 
(Dependent on increases from Illinois American Water)</t>
  </si>
  <si>
    <t>Unincorporated - Bimonthly (Palos)</t>
  </si>
  <si>
    <t>Palos Volume Charge (1,000 gallons)</t>
  </si>
  <si>
    <t>Stormwater</t>
  </si>
  <si>
    <t>Incorporated - Bimonthly (Orland Park and Fernway)</t>
  </si>
  <si>
    <t>Orland Park and Fernway Volume Charge (1,000 gallons)</t>
  </si>
  <si>
    <t>Garbage</t>
  </si>
  <si>
    <t>Incorporated - Bimonthly</t>
  </si>
  <si>
    <t>Flat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</si>
</sst>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</numFmts>
  <fonts count="11">
    <font>
      <sz val="11"/>
      <color theme="1"/>
      <name val="Calibri"/>
      <family val="2"/>
      <scheme val="minor"/>
    </font>
    <font>
      <b/>
      <sz val="11"/>
      <color rgb="FFFA7D00"/>
      <name val="Futura Std Book"/>
      <family val="2"/>
    </font>
    <font>
      <sz val="11"/>
      <color theme="1"/>
      <name val="Calibri"/>
      <family val="2"/>
      <scheme val="minor"/>
    </font>
    <font>
      <b/>
      <sz val="12"/>
      <color theme="1"/>
      <name val="Futura Bk BT"/>
      <family val="2"/>
    </font>
    <font>
      <sz val="11"/>
      <color theme="1"/>
      <name val="Futura Bk BT"/>
      <family val="2"/>
    </font>
    <font>
      <sz val="12"/>
      <color theme="1"/>
      <name val="Futura Bk BT"/>
      <family val="2"/>
    </font>
    <font>
      <b/>
      <sz val="11"/>
      <color theme="1"/>
      <name val="Futura Bk BT"/>
      <family val="2"/>
    </font>
    <font>
      <b/>
      <u/>
      <sz val="10"/>
      <color rgb="FFFF0000"/>
      <name val="Futura Bk BT"/>
      <family val="2"/>
    </font>
    <font>
      <sz val="10"/>
      <name val="Futura Bk BT"/>
      <family val="2"/>
    </font>
    <font>
      <sz val="10"/>
      <color theme="1"/>
      <name val="Futura Bk BT"/>
      <family val="2"/>
    </font>
    <font>
      <b/>
      <sz val="10"/>
      <name val="Futura Bk BT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2" borderId="1" applyNumberFormat="0" applyAlignment="0" applyProtection="0"/>
  </cellStyleXfs>
  <cellXfs count="26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9" fontId="1" fillId="2" borderId="1" xfId="2" applyNumberFormat="1"/>
    <xf numFmtId="0" fontId="4" fillId="0" borderId="0" xfId="0" applyFont="1"/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44" fontId="9" fillId="0" borderId="0" xfId="0" applyNumberFormat="1" applyFont="1" applyBorder="1"/>
    <xf numFmtId="44" fontId="9" fillId="0" borderId="0" xfId="0" applyNumberFormat="1" applyFont="1" applyFill="1" applyBorder="1"/>
    <xf numFmtId="0" fontId="9" fillId="0" borderId="0" xfId="0" applyFont="1" applyBorder="1"/>
    <xf numFmtId="0" fontId="9" fillId="0" borderId="0" xfId="0" applyFont="1"/>
    <xf numFmtId="0" fontId="10" fillId="0" borderId="0" xfId="0" applyFont="1" applyBorder="1"/>
    <xf numFmtId="0" fontId="9" fillId="0" borderId="0" xfId="0" applyFont="1" applyFill="1" applyBorder="1"/>
    <xf numFmtId="10" fontId="9" fillId="0" borderId="0" xfId="1" applyNumberFormat="1" applyFont="1"/>
    <xf numFmtId="164" fontId="9" fillId="0" borderId="0" xfId="0" applyNumberFormat="1" applyFont="1" applyBorder="1"/>
    <xf numFmtId="0" fontId="8" fillId="0" borderId="2" xfId="0" applyFont="1" applyBorder="1"/>
    <xf numFmtId="44" fontId="9" fillId="0" borderId="2" xfId="0" applyNumberFormat="1" applyFont="1" applyBorder="1"/>
    <xf numFmtId="44" fontId="9" fillId="0" borderId="2" xfId="0" applyNumberFormat="1" applyFont="1" applyFill="1" applyBorder="1"/>
    <xf numFmtId="0" fontId="8" fillId="0" borderId="0" xfId="0" applyFont="1" applyBorder="1" applyAlignment="1">
      <alignment wrapText="1"/>
    </xf>
    <xf numFmtId="0" fontId="9" fillId="0" borderId="0" xfId="0" applyFont="1" applyFill="1"/>
    <xf numFmtId="0" fontId="4" fillId="0" borderId="0" xfId="0" applyFont="1" applyFill="1"/>
  </cellXfs>
  <cellStyles count="3">
    <cellStyle name="Calculation" xfId="2" builtinId="2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hared\RFP\Rate%20Study\2015%20Rate%20Study\Data%20Request\Water%20Rate%20Histor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hared\Water%20Billing\Water%20Rates\2015\2015%20Proposed%20Water%20R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1-00"/>
      <sheetName val="1-1-01"/>
      <sheetName val="1-1-02"/>
      <sheetName val="10-1-02"/>
      <sheetName val="10-1-03"/>
      <sheetName val="10-1-04"/>
      <sheetName val="4-1-05"/>
      <sheetName val="10-1-05"/>
      <sheetName val="4-1-06"/>
      <sheetName val="10-1-07"/>
      <sheetName val="01-01-08"/>
      <sheetName val="10-1-08"/>
      <sheetName val="01-01-10"/>
      <sheetName val="01-01-11"/>
      <sheetName val="01-01-12"/>
      <sheetName val="01-01-13"/>
      <sheetName val="01-01-14"/>
      <sheetName val="01-01-15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F4">
            <v>4.0570000000000004</v>
          </cell>
          <cell r="G4">
            <v>4.6520000000000001</v>
          </cell>
          <cell r="H4">
            <v>5.24</v>
          </cell>
        </row>
        <row r="5">
          <cell r="F5">
            <v>4.9969999999999999</v>
          </cell>
          <cell r="G5">
            <v>5.6210000000000004</v>
          </cell>
          <cell r="H5">
            <v>6.54</v>
          </cell>
        </row>
        <row r="6">
          <cell r="F6">
            <v>5.9369999999999994</v>
          </cell>
          <cell r="G6">
            <v>6.5890000000000004</v>
          </cell>
          <cell r="H6">
            <v>7.85</v>
          </cell>
        </row>
        <row r="7">
          <cell r="F7">
            <v>0.64</v>
          </cell>
          <cell r="G7">
            <v>0.64</v>
          </cell>
          <cell r="H7">
            <v>0.8</v>
          </cell>
        </row>
        <row r="8">
          <cell r="F8">
            <v>21</v>
          </cell>
          <cell r="G8">
            <v>21.63</v>
          </cell>
          <cell r="H8">
            <v>26.41</v>
          </cell>
        </row>
        <row r="9">
          <cell r="F9">
            <v>0.83000000000000007</v>
          </cell>
          <cell r="G9">
            <v>0.83</v>
          </cell>
          <cell r="H9">
            <v>0.83</v>
          </cell>
        </row>
        <row r="10">
          <cell r="F10">
            <v>8.4499999999999993</v>
          </cell>
          <cell r="G10">
            <v>8.4499999999999993</v>
          </cell>
          <cell r="H10">
            <v>9</v>
          </cell>
        </row>
        <row r="16">
          <cell r="F16">
            <v>6.0970000000000004</v>
          </cell>
          <cell r="G16">
            <v>6.7539999999999996</v>
          </cell>
          <cell r="H16">
            <v>7.61</v>
          </cell>
        </row>
        <row r="17">
          <cell r="F17">
            <v>7.5369999999999999</v>
          </cell>
          <cell r="G17">
            <v>8.2370000000000001</v>
          </cell>
          <cell r="H17">
            <v>9.51</v>
          </cell>
        </row>
        <row r="18">
          <cell r="F18">
            <v>8.9870000000000001</v>
          </cell>
          <cell r="G18">
            <v>9.73</v>
          </cell>
          <cell r="H18">
            <v>11.41</v>
          </cell>
        </row>
        <row r="19">
          <cell r="F19">
            <v>1.4200000000000002</v>
          </cell>
          <cell r="G19">
            <v>1.42</v>
          </cell>
          <cell r="H19">
            <v>1.82</v>
          </cell>
        </row>
        <row r="20">
          <cell r="F20">
            <v>0.62</v>
          </cell>
          <cell r="G20">
            <v>0.62</v>
          </cell>
          <cell r="H20">
            <v>0.62</v>
          </cell>
        </row>
        <row r="27">
          <cell r="F27">
            <v>3.887</v>
          </cell>
          <cell r="G27">
            <v>4.4770000000000003</v>
          </cell>
          <cell r="H27">
            <v>5.71</v>
          </cell>
        </row>
        <row r="34">
          <cell r="F34">
            <v>36.46</v>
          </cell>
          <cell r="G34">
            <v>36.46</v>
          </cell>
          <cell r="H34">
            <v>36.46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reakdown Detail"/>
      <sheetName val="Charts"/>
    </sheetNames>
    <sheetDataSet>
      <sheetData sheetId="0">
        <row r="4">
          <cell r="B4">
            <v>9</v>
          </cell>
        </row>
        <row r="6">
          <cell r="B6">
            <v>5.8547600000000006</v>
          </cell>
        </row>
        <row r="7">
          <cell r="B7">
            <v>7.2327600000000007</v>
          </cell>
        </row>
        <row r="8">
          <cell r="B8">
            <v>8.6213599999999992</v>
          </cell>
        </row>
        <row r="11">
          <cell r="B11">
            <v>8.3669600000000006</v>
          </cell>
        </row>
        <row r="12">
          <cell r="B12">
            <v>10.38096</v>
          </cell>
        </row>
        <row r="13">
          <cell r="B13">
            <v>12.394960000000001</v>
          </cell>
        </row>
        <row r="16">
          <cell r="B16">
            <v>6.3529600000000004</v>
          </cell>
        </row>
        <row r="20">
          <cell r="B20">
            <v>0.84000000000000008</v>
          </cell>
        </row>
        <row r="21">
          <cell r="B21">
            <v>27.730500000000003</v>
          </cell>
        </row>
        <row r="24">
          <cell r="B24">
            <v>36.799999999999997</v>
          </cell>
        </row>
        <row r="27">
          <cell r="B27">
            <v>1.9110000000000003</v>
          </cell>
        </row>
        <row r="31">
          <cell r="B31">
            <v>0.87980000000000003</v>
          </cell>
        </row>
        <row r="34">
          <cell r="B34">
            <v>0.65720000000000001</v>
          </cell>
        </row>
        <row r="38">
          <cell r="B38">
            <v>38.08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7"/>
  <sheetViews>
    <sheetView tabSelected="1" zoomScaleNormal="100" workbookViewId="0">
      <selection activeCell="K5" sqref="K5"/>
    </sheetView>
  </sheetViews>
  <sheetFormatPr defaultColWidth="9.140625" defaultRowHeight="14.25"/>
  <cols>
    <col min="1" max="1" width="44.7109375" style="5" bestFit="1" customWidth="1"/>
    <col min="2" max="5" width="9.28515625" style="5" customWidth="1"/>
    <col min="6" max="6" width="9.42578125" style="5" bestFit="1" customWidth="1"/>
    <col min="7" max="7" width="9.42578125" style="25" bestFit="1" customWidth="1"/>
    <col min="8" max="10" width="9.42578125" style="5" bestFit="1" customWidth="1"/>
    <col min="11" max="12" width="9.42578125" style="5" customWidth="1"/>
    <col min="13" max="16384" width="9.140625" style="5"/>
  </cols>
  <sheetData>
    <row r="1" spans="1:39" ht="15.75">
      <c r="A1" s="1" t="s">
        <v>0</v>
      </c>
      <c r="B1" s="1"/>
      <c r="C1" s="1"/>
      <c r="D1" s="1"/>
      <c r="E1" s="1"/>
      <c r="F1" s="2"/>
      <c r="G1" s="3"/>
      <c r="H1" s="2"/>
      <c r="I1" s="2"/>
      <c r="J1" s="2"/>
      <c r="K1" s="4">
        <v>0.04</v>
      </c>
      <c r="L1" s="4"/>
      <c r="M1" s="2" t="s">
        <v>1</v>
      </c>
      <c r="N1" s="2"/>
      <c r="O1" s="2"/>
    </row>
    <row r="3" spans="1:39" s="9" customFormat="1" ht="15.75">
      <c r="A3" s="6"/>
      <c r="B3" s="7">
        <v>2012</v>
      </c>
      <c r="C3" s="7">
        <v>2013</v>
      </c>
      <c r="D3" s="7">
        <v>2014</v>
      </c>
      <c r="E3" s="7">
        <v>2015</v>
      </c>
      <c r="F3" s="7">
        <v>2016</v>
      </c>
      <c r="G3" s="8" t="s">
        <v>2</v>
      </c>
      <c r="H3" s="7" t="s">
        <v>3</v>
      </c>
      <c r="I3" s="8" t="s">
        <v>4</v>
      </c>
      <c r="J3" s="8" t="s">
        <v>5</v>
      </c>
      <c r="K3" s="8">
        <v>2021</v>
      </c>
      <c r="L3" s="8"/>
      <c r="S3" s="7">
        <v>2013</v>
      </c>
      <c r="T3" s="7">
        <v>2014</v>
      </c>
      <c r="U3" s="7">
        <v>2015</v>
      </c>
      <c r="V3" s="7">
        <v>2016</v>
      </c>
      <c r="W3" s="8" t="s">
        <v>2</v>
      </c>
      <c r="X3" s="7" t="s">
        <v>3</v>
      </c>
      <c r="Y3" s="8" t="s">
        <v>4</v>
      </c>
      <c r="Z3" s="8" t="s">
        <v>5</v>
      </c>
      <c r="AA3" s="9">
        <v>2021</v>
      </c>
    </row>
    <row r="4" spans="1:39">
      <c r="A4" s="10" t="s">
        <v>6</v>
      </c>
      <c r="B4" s="10"/>
      <c r="C4" s="10"/>
      <c r="D4" s="10"/>
      <c r="E4" s="10"/>
      <c r="F4" s="2"/>
      <c r="G4" s="3"/>
      <c r="H4" s="2"/>
      <c r="I4" s="2"/>
      <c r="J4" s="2"/>
      <c r="K4" s="2"/>
      <c r="L4" s="2"/>
      <c r="M4" s="2"/>
      <c r="N4" s="2"/>
      <c r="O4" s="2"/>
    </row>
    <row r="5" spans="1:39">
      <c r="A5" s="11" t="s">
        <v>7</v>
      </c>
      <c r="B5" s="12">
        <f>[1]Summary!$F$10</f>
        <v>8.4499999999999993</v>
      </c>
      <c r="C5" s="12">
        <f>[1]Summary!$G$10</f>
        <v>8.4499999999999993</v>
      </c>
      <c r="D5" s="12">
        <f>[1]Summary!$H$10</f>
        <v>9</v>
      </c>
      <c r="E5" s="12">
        <f>[2]Summary!$B$4</f>
        <v>9</v>
      </c>
      <c r="F5" s="12">
        <v>9</v>
      </c>
      <c r="G5" s="13">
        <v>9.49</v>
      </c>
      <c r="H5" s="12">
        <v>9.9700000000000006</v>
      </c>
      <c r="I5" s="12">
        <v>10.46</v>
      </c>
      <c r="J5" s="12">
        <v>10.99</v>
      </c>
      <c r="K5" s="12">
        <f>J5*(1+$K$1)</f>
        <v>11.429600000000001</v>
      </c>
      <c r="L5" s="12"/>
      <c r="M5" s="14">
        <f>K5/J5-1</f>
        <v>4.0000000000000036E-2</v>
      </c>
      <c r="N5" s="14"/>
      <c r="O5" s="14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>
      <c r="A6" s="16" t="s">
        <v>8</v>
      </c>
      <c r="B6" s="14"/>
      <c r="C6" s="14"/>
      <c r="D6" s="14"/>
      <c r="E6" s="14"/>
      <c r="F6" s="14"/>
      <c r="G6" s="17"/>
      <c r="H6" s="14"/>
      <c r="I6" s="14"/>
      <c r="J6" s="14"/>
      <c r="K6" s="12"/>
      <c r="L6" s="12"/>
      <c r="M6" s="14"/>
      <c r="N6" s="14"/>
      <c r="O6" s="14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</row>
    <row r="7" spans="1:39">
      <c r="A7" s="11" t="s">
        <v>9</v>
      </c>
      <c r="B7" s="12"/>
      <c r="C7" s="12"/>
      <c r="D7" s="12"/>
      <c r="E7" s="12"/>
      <c r="F7" s="12">
        <v>5.66</v>
      </c>
      <c r="G7" s="13">
        <v>6.02</v>
      </c>
      <c r="H7" s="12">
        <v>6.32</v>
      </c>
      <c r="I7" s="12">
        <v>6.63</v>
      </c>
      <c r="J7" s="12">
        <v>6.96</v>
      </c>
      <c r="K7" s="12">
        <f t="shared" ref="K7:K47" si="0">J7*(1+$K$1)</f>
        <v>7.2384000000000004</v>
      </c>
      <c r="L7" s="12"/>
      <c r="M7" s="14"/>
      <c r="N7" s="14"/>
      <c r="O7" s="14"/>
      <c r="P7" s="18"/>
      <c r="Q7" s="18"/>
      <c r="R7" s="18"/>
      <c r="S7" s="18"/>
      <c r="T7" s="18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pans="1:39">
      <c r="A8" s="11" t="s">
        <v>10</v>
      </c>
      <c r="B8" s="12">
        <v>2.508</v>
      </c>
      <c r="C8" s="12">
        <v>2.8839999999999999</v>
      </c>
      <c r="D8" s="12">
        <v>3.3170000000000002</v>
      </c>
      <c r="E8" s="12">
        <v>3.8149999999999999</v>
      </c>
      <c r="F8" s="12">
        <v>3.8149999999999999</v>
      </c>
      <c r="G8" s="13">
        <f>(F8*1.0183)</f>
        <v>3.8848145000000001</v>
      </c>
      <c r="H8" s="12">
        <f>G8</f>
        <v>3.8848145000000001</v>
      </c>
      <c r="I8" s="12">
        <v>3.94</v>
      </c>
      <c r="J8" s="12">
        <f>I8*1.0082</f>
        <v>3.972308</v>
      </c>
      <c r="K8" s="12">
        <f t="shared" si="0"/>
        <v>4.1312003200000005</v>
      </c>
      <c r="L8" s="19">
        <v>4.4969999999999999</v>
      </c>
      <c r="M8" s="14"/>
      <c r="N8" s="14"/>
      <c r="O8" s="14"/>
      <c r="P8" s="18"/>
      <c r="Q8" s="18"/>
      <c r="R8" s="18"/>
      <c r="S8" s="18">
        <f t="shared" ref="S8:Z8" si="1">C8/B8-1</f>
        <v>0.14992025518341312</v>
      </c>
      <c r="T8" s="18">
        <f t="shared" si="1"/>
        <v>0.15013869625520115</v>
      </c>
      <c r="U8" s="18">
        <f t="shared" si="1"/>
        <v>0.15013566475731066</v>
      </c>
      <c r="V8" s="18">
        <f t="shared" si="1"/>
        <v>0</v>
      </c>
      <c r="W8" s="18">
        <f t="shared" si="1"/>
        <v>1.8299999999999983E-2</v>
      </c>
      <c r="X8" s="18">
        <f t="shared" si="1"/>
        <v>0</v>
      </c>
      <c r="Y8" s="18">
        <f t="shared" si="1"/>
        <v>1.4205440182536444E-2</v>
      </c>
      <c r="Z8" s="18">
        <f t="shared" si="1"/>
        <v>8.1999999999999851E-3</v>
      </c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</row>
    <row r="9" spans="1:39">
      <c r="A9" s="11" t="s">
        <v>11</v>
      </c>
      <c r="B9" s="12"/>
      <c r="C9" s="12"/>
      <c r="D9" s="12"/>
      <c r="E9" s="12"/>
      <c r="F9" s="12">
        <v>0.4</v>
      </c>
      <c r="G9" s="13">
        <v>0.4</v>
      </c>
      <c r="H9" s="12">
        <f>G9</f>
        <v>0.4</v>
      </c>
      <c r="I9" s="12">
        <f>0.069+0.015+0.013+0.103+0.08+0.072+0.05+0.01</f>
        <v>0.41200000000000003</v>
      </c>
      <c r="J9" s="12">
        <v>0.43590000000000001</v>
      </c>
      <c r="K9" s="12">
        <f t="shared" si="0"/>
        <v>0.45333600000000002</v>
      </c>
      <c r="L9" s="12"/>
      <c r="M9" s="14"/>
      <c r="N9" s="14"/>
      <c r="O9" s="14"/>
      <c r="P9" s="18"/>
      <c r="Q9" s="18"/>
      <c r="R9" s="18"/>
      <c r="S9" s="18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</row>
    <row r="10" spans="1:39">
      <c r="A10" s="11" t="s">
        <v>12</v>
      </c>
      <c r="B10" s="12"/>
      <c r="C10" s="12"/>
      <c r="D10" s="12"/>
      <c r="E10" s="12"/>
      <c r="F10" s="12">
        <f>F7-F8-F9</f>
        <v>1.4450000000000003</v>
      </c>
      <c r="G10" s="13">
        <f>G7-G8-G9</f>
        <v>1.7351854999999996</v>
      </c>
      <c r="H10" s="13">
        <f>H7-H8-H9</f>
        <v>2.0351855000000003</v>
      </c>
      <c r="I10" s="12">
        <f>I7-I8-I9</f>
        <v>2.278</v>
      </c>
      <c r="J10" s="12">
        <f>J7-J8-J9</f>
        <v>2.5517919999999998</v>
      </c>
      <c r="K10" s="12">
        <f t="shared" si="0"/>
        <v>2.6538636799999997</v>
      </c>
      <c r="L10" s="12"/>
      <c r="M10" s="14"/>
      <c r="N10" s="14"/>
      <c r="O10" s="14"/>
      <c r="P10" s="18"/>
      <c r="Q10" s="18"/>
      <c r="R10" s="18"/>
      <c r="S10" s="18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11"/>
      <c r="B11" s="12"/>
      <c r="C11" s="12"/>
      <c r="D11" s="12"/>
      <c r="E11" s="12"/>
      <c r="F11" s="12"/>
      <c r="G11" s="13"/>
      <c r="H11" s="12"/>
      <c r="I11" s="12"/>
      <c r="J11" s="12"/>
      <c r="K11" s="12"/>
      <c r="L11" s="12"/>
      <c r="M11" s="14"/>
      <c r="N11" s="14">
        <f>689228.21/153264</f>
        <v>4.4970000130493784</v>
      </c>
      <c r="O11" s="14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11" t="s">
        <v>13</v>
      </c>
      <c r="B12" s="12"/>
      <c r="C12" s="12"/>
      <c r="D12" s="12"/>
      <c r="E12" s="12"/>
      <c r="F12" s="12">
        <v>7.07</v>
      </c>
      <c r="G12" s="13">
        <v>7.52</v>
      </c>
      <c r="H12" s="12">
        <v>7.9</v>
      </c>
      <c r="I12" s="12">
        <v>8.2899999999999991</v>
      </c>
      <c r="J12" s="12">
        <v>8.6999999999999993</v>
      </c>
      <c r="K12" s="12">
        <f t="shared" si="0"/>
        <v>9.048</v>
      </c>
      <c r="L12" s="12"/>
      <c r="M12" s="14"/>
      <c r="N12" s="14"/>
      <c r="O12" s="14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11" t="s">
        <v>14</v>
      </c>
      <c r="B13" s="12"/>
      <c r="C13" s="12"/>
      <c r="D13" s="12"/>
      <c r="E13" s="12"/>
      <c r="F13" s="12">
        <v>8.49</v>
      </c>
      <c r="G13" s="13">
        <v>9.02</v>
      </c>
      <c r="H13" s="12">
        <v>9.4700000000000006</v>
      </c>
      <c r="I13" s="12">
        <v>9.9499999999999993</v>
      </c>
      <c r="J13" s="12">
        <v>10.45</v>
      </c>
      <c r="K13" s="12">
        <f t="shared" si="0"/>
        <v>10.868</v>
      </c>
      <c r="L13" s="12"/>
      <c r="M13" s="14"/>
      <c r="N13" s="14"/>
      <c r="O13" s="14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20" t="s">
        <v>15</v>
      </c>
      <c r="B14" s="21"/>
      <c r="C14" s="21"/>
      <c r="D14" s="21"/>
      <c r="E14" s="21"/>
      <c r="F14" s="21">
        <v>9.9</v>
      </c>
      <c r="G14" s="22">
        <v>10.53</v>
      </c>
      <c r="H14" s="21">
        <v>11.05</v>
      </c>
      <c r="I14" s="21">
        <v>11.61</v>
      </c>
      <c r="J14" s="21">
        <v>12.19</v>
      </c>
      <c r="K14" s="21">
        <f t="shared" si="0"/>
        <v>12.6776</v>
      </c>
      <c r="L14" s="12"/>
      <c r="M14" s="14"/>
      <c r="N14" s="14"/>
      <c r="O14" s="14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11" t="s">
        <v>16</v>
      </c>
      <c r="B15" s="19">
        <f>[1]Summary!$F$4</f>
        <v>4.0570000000000004</v>
      </c>
      <c r="C15" s="19">
        <f>[1]Summary!$G$4</f>
        <v>4.6520000000000001</v>
      </c>
      <c r="D15" s="12">
        <f>[1]Summary!$H$4</f>
        <v>5.24</v>
      </c>
      <c r="E15" s="12">
        <f>[2]Summary!$B$6</f>
        <v>5.8547600000000006</v>
      </c>
      <c r="F15" s="12"/>
      <c r="G15" s="13"/>
      <c r="H15" s="12"/>
      <c r="I15" s="12"/>
      <c r="J15" s="12"/>
      <c r="K15" s="12"/>
      <c r="L15" s="12"/>
      <c r="M15" s="14"/>
      <c r="N15" s="14"/>
      <c r="O15" s="14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11" t="s">
        <v>17</v>
      </c>
      <c r="B16" s="19">
        <f>[1]Summary!$F$5</f>
        <v>4.9969999999999999</v>
      </c>
      <c r="C16" s="19">
        <f>[1]Summary!$G$5</f>
        <v>5.6210000000000004</v>
      </c>
      <c r="D16" s="12">
        <f>[1]Summary!$H$5</f>
        <v>6.54</v>
      </c>
      <c r="E16" s="12">
        <f>[2]Summary!$B$7</f>
        <v>7.2327600000000007</v>
      </c>
      <c r="F16" s="12"/>
      <c r="G16" s="13"/>
      <c r="H16" s="12"/>
      <c r="I16" s="12"/>
      <c r="J16" s="12"/>
      <c r="K16" s="12"/>
      <c r="L16" s="12"/>
      <c r="M16" s="14"/>
      <c r="N16" s="14"/>
      <c r="O16" s="14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11" t="s">
        <v>18</v>
      </c>
      <c r="B17" s="19">
        <f>[1]Summary!$F$6</f>
        <v>5.9369999999999994</v>
      </c>
      <c r="C17" s="19">
        <f>[1]Summary!$G$6</f>
        <v>6.5890000000000004</v>
      </c>
      <c r="D17" s="12">
        <f>[1]Summary!$H$6</f>
        <v>7.85</v>
      </c>
      <c r="E17" s="12">
        <f>[2]Summary!$B$8</f>
        <v>8.6213599999999992</v>
      </c>
      <c r="F17" s="12"/>
      <c r="G17" s="13"/>
      <c r="H17" s="12"/>
      <c r="I17" s="12"/>
      <c r="J17" s="12"/>
      <c r="K17" s="12"/>
      <c r="L17" s="12"/>
      <c r="M17" s="14"/>
      <c r="N17" s="14"/>
      <c r="O17" s="14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2"/>
      <c r="B18" s="12"/>
      <c r="C18" s="12"/>
      <c r="D18" s="12"/>
      <c r="E18" s="12"/>
      <c r="F18" s="12"/>
      <c r="G18" s="13"/>
      <c r="H18" s="12"/>
      <c r="I18" s="12"/>
      <c r="J18" s="12"/>
      <c r="K18" s="12"/>
      <c r="L18" s="12"/>
      <c r="M18" s="14"/>
      <c r="N18" s="14"/>
      <c r="O18" s="14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16" t="s">
        <v>19</v>
      </c>
      <c r="B19" s="12"/>
      <c r="C19" s="12"/>
      <c r="D19" s="12"/>
      <c r="E19" s="12"/>
      <c r="F19" s="12"/>
      <c r="G19" s="13"/>
      <c r="H19" s="12"/>
      <c r="I19" s="12"/>
      <c r="J19" s="12"/>
      <c r="K19" s="12"/>
      <c r="L19" s="12"/>
      <c r="M19" s="14"/>
      <c r="N19" s="14"/>
      <c r="O19" s="14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11" t="s">
        <v>9</v>
      </c>
      <c r="B20" s="12"/>
      <c r="C20" s="12"/>
      <c r="D20" s="12"/>
      <c r="E20" s="12"/>
      <c r="F20" s="12">
        <v>8.2100000000000009</v>
      </c>
      <c r="G20" s="13">
        <v>8.7200000000000006</v>
      </c>
      <c r="H20" s="12">
        <v>9.16</v>
      </c>
      <c r="I20" s="12">
        <v>9.6199999999999992</v>
      </c>
      <c r="J20" s="12">
        <v>10.1</v>
      </c>
      <c r="K20" s="12">
        <f t="shared" si="0"/>
        <v>10.504</v>
      </c>
      <c r="L20" s="12"/>
      <c r="M20" s="14"/>
      <c r="N20" s="14"/>
      <c r="O20" s="14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11" t="s">
        <v>13</v>
      </c>
      <c r="B21" s="12"/>
      <c r="C21" s="12"/>
      <c r="D21" s="12"/>
      <c r="E21" s="12"/>
      <c r="F21" s="12">
        <v>10.26</v>
      </c>
      <c r="G21" s="13">
        <v>10.9</v>
      </c>
      <c r="H21" s="12">
        <v>11.45</v>
      </c>
      <c r="I21" s="12">
        <v>12.02</v>
      </c>
      <c r="J21" s="12">
        <v>12.62</v>
      </c>
      <c r="K21" s="12">
        <f t="shared" si="0"/>
        <v>13.1248</v>
      </c>
      <c r="L21" s="12"/>
      <c r="M21" s="14"/>
      <c r="N21" s="14"/>
      <c r="O21" s="14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11" t="s">
        <v>14</v>
      </c>
      <c r="B22" s="12"/>
      <c r="C22" s="12"/>
      <c r="D22" s="12"/>
      <c r="E22" s="12"/>
      <c r="F22" s="12">
        <v>12.31</v>
      </c>
      <c r="G22" s="13">
        <v>13.08</v>
      </c>
      <c r="H22" s="12">
        <v>13.74</v>
      </c>
      <c r="I22" s="12">
        <v>14.42</v>
      </c>
      <c r="J22" s="12">
        <v>15.15</v>
      </c>
      <c r="K22" s="12">
        <f t="shared" si="0"/>
        <v>15.756</v>
      </c>
      <c r="L22" s="12"/>
      <c r="M22" s="14"/>
      <c r="N22" s="14"/>
      <c r="O22" s="14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20" t="s">
        <v>15</v>
      </c>
      <c r="B23" s="21"/>
      <c r="C23" s="21"/>
      <c r="D23" s="21"/>
      <c r="E23" s="21"/>
      <c r="F23" s="21">
        <v>14.36</v>
      </c>
      <c r="G23" s="22">
        <v>15.26</v>
      </c>
      <c r="H23" s="21">
        <v>16.03</v>
      </c>
      <c r="I23" s="21">
        <v>16.829999999999998</v>
      </c>
      <c r="J23" s="21">
        <v>17.670000000000002</v>
      </c>
      <c r="K23" s="21">
        <f t="shared" si="0"/>
        <v>18.376800000000003</v>
      </c>
      <c r="L23" s="12"/>
      <c r="M23" s="14"/>
      <c r="N23" s="14"/>
      <c r="O23" s="14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11" t="s">
        <v>16</v>
      </c>
      <c r="B24" s="19">
        <f>[1]Summary!$F$16</f>
        <v>6.0970000000000004</v>
      </c>
      <c r="C24" s="19">
        <f>[1]Summary!$G$16</f>
        <v>6.7539999999999996</v>
      </c>
      <c r="D24" s="12">
        <f>[1]Summary!$H$16</f>
        <v>7.61</v>
      </c>
      <c r="E24" s="12">
        <f>[2]Summary!$B$11</f>
        <v>8.3669600000000006</v>
      </c>
      <c r="F24" s="12"/>
      <c r="G24" s="13"/>
      <c r="H24" s="12"/>
      <c r="I24" s="12"/>
      <c r="J24" s="12"/>
      <c r="K24" s="12"/>
      <c r="L24" s="12"/>
      <c r="M24" s="14"/>
      <c r="N24" s="14"/>
      <c r="O24" s="14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  <row r="25" spans="1:39">
      <c r="A25" s="11" t="s">
        <v>17</v>
      </c>
      <c r="B25" s="19">
        <f>[1]Summary!$F$17</f>
        <v>7.5369999999999999</v>
      </c>
      <c r="C25" s="19">
        <f>[1]Summary!$G$17</f>
        <v>8.2370000000000001</v>
      </c>
      <c r="D25" s="12">
        <f>[1]Summary!$H$17</f>
        <v>9.51</v>
      </c>
      <c r="E25" s="12">
        <f>[2]Summary!$B$12</f>
        <v>10.38096</v>
      </c>
      <c r="F25" s="12"/>
      <c r="G25" s="13"/>
      <c r="H25" s="12"/>
      <c r="I25" s="12"/>
      <c r="J25" s="12"/>
      <c r="K25" s="12"/>
      <c r="L25" s="12"/>
      <c r="M25" s="14"/>
      <c r="N25" s="14"/>
      <c r="O25" s="14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</row>
    <row r="26" spans="1:39">
      <c r="A26" s="11" t="s">
        <v>18</v>
      </c>
      <c r="B26" s="19">
        <f>[1]Summary!$F$18</f>
        <v>8.9870000000000001</v>
      </c>
      <c r="C26" s="19">
        <f>[1]Summary!$G$18</f>
        <v>9.73</v>
      </c>
      <c r="D26" s="12">
        <f>[1]Summary!$H$18</f>
        <v>11.41</v>
      </c>
      <c r="E26" s="12">
        <f>[2]Summary!$B$13</f>
        <v>12.394960000000001</v>
      </c>
      <c r="F26" s="12"/>
      <c r="G26" s="13"/>
      <c r="H26" s="12"/>
      <c r="I26" s="12"/>
      <c r="J26" s="12"/>
      <c r="K26" s="12"/>
      <c r="L26" s="12"/>
      <c r="M26" s="14"/>
      <c r="N26" s="14"/>
      <c r="O26" s="14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1:39">
      <c r="A27" s="2"/>
      <c r="B27" s="19"/>
      <c r="C27" s="19"/>
      <c r="D27" s="12"/>
      <c r="E27" s="12"/>
      <c r="F27" s="12"/>
      <c r="G27" s="13"/>
      <c r="H27" s="12"/>
      <c r="I27" s="12"/>
      <c r="J27" s="12"/>
      <c r="K27" s="12"/>
      <c r="L27" s="12"/>
      <c r="M27" s="14"/>
      <c r="N27" s="14"/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1:39">
      <c r="A28" s="16" t="s">
        <v>20</v>
      </c>
      <c r="B28" s="19"/>
      <c r="C28" s="19"/>
      <c r="D28" s="12"/>
      <c r="E28" s="12"/>
      <c r="F28" s="12"/>
      <c r="G28" s="13"/>
      <c r="H28" s="12"/>
      <c r="I28" s="12"/>
      <c r="J28" s="12"/>
      <c r="K28" s="12"/>
      <c r="L28" s="12"/>
      <c r="M28" s="14"/>
      <c r="N28" s="14"/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</row>
    <row r="29" spans="1:39">
      <c r="A29" s="11" t="s">
        <v>21</v>
      </c>
      <c r="B29" s="19">
        <f>[1]Summary!$F$27</f>
        <v>3.887</v>
      </c>
      <c r="C29" s="19">
        <f>[1]Summary!$G$27</f>
        <v>4.4770000000000003</v>
      </c>
      <c r="D29" s="12">
        <f>[1]Summary!$H$27</f>
        <v>5.71</v>
      </c>
      <c r="E29" s="12">
        <f>[2]Summary!$B$16</f>
        <v>6.3529600000000004</v>
      </c>
      <c r="F29" s="12">
        <v>6.86</v>
      </c>
      <c r="G29" s="13">
        <v>7.2</v>
      </c>
      <c r="H29" s="12">
        <v>7.56</v>
      </c>
      <c r="I29" s="12">
        <v>7.94</v>
      </c>
      <c r="J29" s="12">
        <v>8.34</v>
      </c>
      <c r="K29" s="12">
        <f t="shared" si="0"/>
        <v>8.6736000000000004</v>
      </c>
      <c r="L29" s="12"/>
      <c r="M29" s="14"/>
      <c r="N29" s="14"/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</row>
    <row r="30" spans="1:39">
      <c r="A30" s="2"/>
      <c r="B30" s="12"/>
      <c r="C30" s="12"/>
      <c r="D30" s="12"/>
      <c r="E30" s="12"/>
      <c r="F30" s="12"/>
      <c r="G30" s="13"/>
      <c r="H30" s="12"/>
      <c r="I30" s="12"/>
      <c r="J30" s="12"/>
      <c r="K30" s="12"/>
      <c r="L30" s="12"/>
      <c r="M30" s="14"/>
      <c r="N30" s="14"/>
      <c r="O30" s="14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</row>
    <row r="31" spans="1:39">
      <c r="A31" s="10" t="s">
        <v>22</v>
      </c>
      <c r="B31" s="12"/>
      <c r="C31" s="12"/>
      <c r="D31" s="12"/>
      <c r="E31" s="12"/>
      <c r="F31" s="12"/>
      <c r="G31" s="13"/>
      <c r="H31" s="12"/>
      <c r="I31" s="12"/>
      <c r="J31" s="12"/>
      <c r="K31" s="12"/>
      <c r="L31" s="12"/>
      <c r="M31" s="14"/>
      <c r="N31" s="14"/>
      <c r="O31" s="14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</row>
    <row r="32" spans="1:39">
      <c r="A32" s="16" t="s">
        <v>23</v>
      </c>
      <c r="B32" s="12"/>
      <c r="C32" s="12"/>
      <c r="D32" s="12"/>
      <c r="E32" s="12"/>
      <c r="F32" s="12"/>
      <c r="G32" s="13"/>
      <c r="H32" s="12"/>
      <c r="I32" s="12"/>
      <c r="J32" s="12"/>
      <c r="K32" s="12"/>
      <c r="L32" s="12"/>
      <c r="M32" s="14"/>
      <c r="N32" s="14"/>
      <c r="O32" s="14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</row>
    <row r="33" spans="1:39">
      <c r="A33" s="11" t="s">
        <v>24</v>
      </c>
      <c r="B33" s="12">
        <f>[1]Summary!$F$7</f>
        <v>0.64</v>
      </c>
      <c r="C33" s="12">
        <f>[1]Summary!$G$7</f>
        <v>0.64</v>
      </c>
      <c r="D33" s="12">
        <f>[1]Summary!$H$7</f>
        <v>0.8</v>
      </c>
      <c r="E33" s="12">
        <f>[2]Summary!$B$20</f>
        <v>0.84000000000000008</v>
      </c>
      <c r="F33" s="12">
        <v>1.01</v>
      </c>
      <c r="G33" s="13">
        <v>1.06</v>
      </c>
      <c r="H33" s="12">
        <v>1.1100000000000001</v>
      </c>
      <c r="I33" s="12">
        <v>1.17</v>
      </c>
      <c r="J33" s="12">
        <v>1.23</v>
      </c>
      <c r="K33" s="12">
        <f t="shared" si="0"/>
        <v>1.2792000000000001</v>
      </c>
      <c r="L33" s="12"/>
      <c r="M33" s="14"/>
      <c r="N33" s="14"/>
      <c r="O33" s="14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</row>
    <row r="34" spans="1:39">
      <c r="A34" s="11" t="s">
        <v>25</v>
      </c>
      <c r="B34" s="12">
        <f>[1]Summary!$F$8</f>
        <v>21</v>
      </c>
      <c r="C34" s="12">
        <f>[1]Summary!$G$8</f>
        <v>21.63</v>
      </c>
      <c r="D34" s="12">
        <f>[1]Summary!$H$8</f>
        <v>26.41</v>
      </c>
      <c r="E34" s="12">
        <f>[2]Summary!$B$21</f>
        <v>27.730500000000003</v>
      </c>
      <c r="F34" s="12">
        <v>33.26</v>
      </c>
      <c r="G34" s="13">
        <v>34.93</v>
      </c>
      <c r="H34" s="12">
        <v>36.67</v>
      </c>
      <c r="I34" s="12">
        <v>38.51</v>
      </c>
      <c r="J34" s="12">
        <v>40.43</v>
      </c>
      <c r="K34" s="12">
        <f t="shared" si="0"/>
        <v>42.047200000000004</v>
      </c>
      <c r="L34" s="12"/>
      <c r="M34" s="14"/>
      <c r="N34" s="14"/>
      <c r="O34" s="14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</row>
    <row r="35" spans="1:39">
      <c r="A35" s="2"/>
      <c r="B35" s="12"/>
      <c r="C35" s="12"/>
      <c r="D35" s="12"/>
      <c r="E35" s="12"/>
      <c r="F35" s="12"/>
      <c r="G35" s="13"/>
      <c r="H35" s="12"/>
      <c r="I35" s="12"/>
      <c r="J35" s="12"/>
      <c r="K35" s="12"/>
      <c r="L35" s="12"/>
      <c r="M35" s="14"/>
      <c r="N35" s="14"/>
      <c r="O35" s="14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</row>
    <row r="36" spans="1:39">
      <c r="A36" s="16" t="s">
        <v>26</v>
      </c>
      <c r="B36" s="12"/>
      <c r="C36" s="12"/>
      <c r="D36" s="12"/>
      <c r="E36" s="12"/>
      <c r="F36" s="12"/>
      <c r="G36" s="13"/>
      <c r="H36" s="12"/>
      <c r="I36" s="12"/>
      <c r="J36" s="12"/>
      <c r="K36" s="12"/>
      <c r="L36" s="12"/>
      <c r="M36" s="14"/>
      <c r="N36" s="14"/>
      <c r="O36" s="14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</row>
    <row r="37" spans="1:39" ht="38.25">
      <c r="A37" s="23" t="s">
        <v>27</v>
      </c>
      <c r="B37" s="12">
        <f>[1]Summary!$F$34</f>
        <v>36.46</v>
      </c>
      <c r="C37" s="12">
        <f>[1]Summary!$G$34</f>
        <v>36.46</v>
      </c>
      <c r="D37" s="12">
        <f>[1]Summary!$H$34</f>
        <v>36.46</v>
      </c>
      <c r="E37" s="12">
        <f>[2]Summary!$B$24</f>
        <v>36.799999999999997</v>
      </c>
      <c r="F37" s="12">
        <v>36.799999999999997</v>
      </c>
      <c r="G37" s="13">
        <v>36.799999999999997</v>
      </c>
      <c r="H37" s="12">
        <v>36.799999999999997</v>
      </c>
      <c r="I37" s="12">
        <v>36.799999999999997</v>
      </c>
      <c r="J37" s="12">
        <v>36.799999999999997</v>
      </c>
      <c r="K37" s="12">
        <f t="shared" si="0"/>
        <v>38.271999999999998</v>
      </c>
      <c r="L37" s="12"/>
      <c r="M37" s="14"/>
      <c r="N37" s="14"/>
      <c r="O37" s="14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</row>
    <row r="38" spans="1:39">
      <c r="A38" s="2"/>
      <c r="B38" s="12"/>
      <c r="C38" s="12"/>
      <c r="D38" s="12"/>
      <c r="E38" s="12"/>
      <c r="F38" s="12"/>
      <c r="G38" s="13"/>
      <c r="H38" s="12"/>
      <c r="I38" s="12"/>
      <c r="J38" s="12"/>
      <c r="K38" s="12"/>
      <c r="L38" s="12"/>
      <c r="M38" s="14"/>
      <c r="N38" s="14"/>
      <c r="O38" s="14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</row>
    <row r="39" spans="1:39">
      <c r="A39" s="16" t="s">
        <v>28</v>
      </c>
      <c r="B39" s="12"/>
      <c r="C39" s="12"/>
      <c r="D39" s="12"/>
      <c r="E39" s="12"/>
      <c r="F39" s="12"/>
      <c r="G39" s="13"/>
      <c r="H39" s="12"/>
      <c r="I39" s="12"/>
      <c r="J39" s="12"/>
      <c r="K39" s="12"/>
      <c r="L39" s="12"/>
      <c r="M39" s="14"/>
      <c r="N39" s="14"/>
      <c r="O39" s="14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</row>
    <row r="40" spans="1:39">
      <c r="A40" s="11" t="s">
        <v>29</v>
      </c>
      <c r="B40" s="12">
        <f>[1]Summary!$F$19</f>
        <v>1.4200000000000002</v>
      </c>
      <c r="C40" s="12">
        <f>[1]Summary!$G$19</f>
        <v>1.42</v>
      </c>
      <c r="D40" s="12">
        <f>[1]Summary!$H$19</f>
        <v>1.82</v>
      </c>
      <c r="E40" s="12">
        <f>[2]Summary!$B$27</f>
        <v>1.9110000000000003</v>
      </c>
      <c r="F40" s="12">
        <v>2.29</v>
      </c>
      <c r="G40" s="13">
        <v>2.41</v>
      </c>
      <c r="H40" s="12">
        <v>2.5299999999999998</v>
      </c>
      <c r="I40" s="12">
        <v>2.65</v>
      </c>
      <c r="J40" s="12">
        <v>2.79</v>
      </c>
      <c r="K40" s="12">
        <f t="shared" si="0"/>
        <v>2.9016000000000002</v>
      </c>
      <c r="L40" s="12"/>
      <c r="M40" s="14"/>
      <c r="N40" s="14"/>
      <c r="O40" s="14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</row>
    <row r="41" spans="1:39">
      <c r="A41" s="2"/>
      <c r="B41" s="12"/>
      <c r="C41" s="12"/>
      <c r="D41" s="12"/>
      <c r="E41" s="12"/>
      <c r="F41" s="12"/>
      <c r="G41" s="13"/>
      <c r="H41" s="12"/>
      <c r="I41" s="12"/>
      <c r="J41" s="12"/>
      <c r="K41" s="12"/>
      <c r="L41" s="12"/>
      <c r="M41" s="14"/>
      <c r="N41" s="14"/>
      <c r="O41" s="14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1:39">
      <c r="A42" s="10" t="s">
        <v>30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4"/>
      <c r="O42" s="14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spans="1:39">
      <c r="A43" s="16" t="s">
        <v>31</v>
      </c>
      <c r="B43" s="12"/>
      <c r="C43" s="12"/>
      <c r="D43" s="12"/>
      <c r="E43" s="12"/>
      <c r="F43" s="12"/>
      <c r="G43" s="13"/>
      <c r="H43" s="12"/>
      <c r="I43" s="12"/>
      <c r="J43" s="12"/>
      <c r="K43" s="12"/>
      <c r="L43" s="12"/>
      <c r="M43" s="14"/>
      <c r="N43" s="14"/>
      <c r="O43" s="14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</row>
    <row r="44" spans="1:39">
      <c r="A44" s="11" t="s">
        <v>32</v>
      </c>
      <c r="B44" s="12">
        <f>[1]Summary!$F$9</f>
        <v>0.83000000000000007</v>
      </c>
      <c r="C44" s="12">
        <f>[1]Summary!$G$9</f>
        <v>0.83</v>
      </c>
      <c r="D44" s="12">
        <f>[1]Summary!$H$9</f>
        <v>0.83</v>
      </c>
      <c r="E44" s="12">
        <f>[2]Summary!$B$31</f>
        <v>0.87980000000000003</v>
      </c>
      <c r="F44" s="12">
        <v>1.76</v>
      </c>
      <c r="G44" s="13">
        <v>1.85</v>
      </c>
      <c r="H44" s="12">
        <v>1.92</v>
      </c>
      <c r="I44" s="12">
        <v>1.98</v>
      </c>
      <c r="J44" s="12">
        <v>2.04</v>
      </c>
      <c r="K44" s="12">
        <f t="shared" si="0"/>
        <v>2.1215999999999999</v>
      </c>
      <c r="L44" s="12"/>
      <c r="M44" s="14"/>
      <c r="N44" s="14"/>
      <c r="O44" s="14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</row>
    <row r="45" spans="1:39">
      <c r="A45" s="11"/>
      <c r="B45" s="12"/>
      <c r="C45" s="12"/>
      <c r="D45" s="12"/>
      <c r="E45" s="12"/>
      <c r="F45" s="12"/>
      <c r="G45" s="13"/>
      <c r="H45" s="12"/>
      <c r="I45" s="12"/>
      <c r="J45" s="12"/>
      <c r="K45" s="12"/>
      <c r="L45" s="12"/>
      <c r="M45" s="14"/>
      <c r="N45" s="14"/>
      <c r="O45" s="14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</row>
    <row r="46" spans="1:39">
      <c r="A46" s="16" t="s">
        <v>28</v>
      </c>
      <c r="B46" s="12"/>
      <c r="C46" s="12"/>
      <c r="D46" s="12"/>
      <c r="E46" s="12"/>
      <c r="F46" s="12"/>
      <c r="G46" s="13"/>
      <c r="H46" s="12"/>
      <c r="I46" s="12"/>
      <c r="J46" s="12"/>
      <c r="K46" s="12"/>
      <c r="L46" s="12"/>
      <c r="M46" s="14"/>
      <c r="N46" s="14"/>
      <c r="O46" s="14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</row>
    <row r="47" spans="1:39">
      <c r="A47" s="11" t="s">
        <v>29</v>
      </c>
      <c r="B47" s="12">
        <f>[1]Summary!$F$20</f>
        <v>0.62</v>
      </c>
      <c r="C47" s="12">
        <f>[1]Summary!$G$20</f>
        <v>0.62</v>
      </c>
      <c r="D47" s="12">
        <f>[1]Summary!$H$20</f>
        <v>0.62</v>
      </c>
      <c r="E47" s="12">
        <f>[2]Summary!$B$34</f>
        <v>0.65720000000000001</v>
      </c>
      <c r="F47" s="12">
        <v>1.32</v>
      </c>
      <c r="G47" s="13">
        <v>1.39</v>
      </c>
      <c r="H47" s="12">
        <v>1.44</v>
      </c>
      <c r="I47" s="12">
        <v>1.48</v>
      </c>
      <c r="J47" s="12">
        <v>1.53</v>
      </c>
      <c r="K47" s="12">
        <f t="shared" si="0"/>
        <v>1.5912000000000002</v>
      </c>
      <c r="L47" s="12"/>
      <c r="M47" s="14"/>
      <c r="N47" s="14"/>
      <c r="O47" s="14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8" spans="1:39">
      <c r="A48" s="2"/>
      <c r="B48" s="14"/>
      <c r="C48" s="14"/>
      <c r="D48" s="14"/>
      <c r="E48" s="14"/>
      <c r="F48" s="14"/>
      <c r="G48" s="17"/>
      <c r="H48" s="14"/>
      <c r="I48" s="14"/>
      <c r="J48" s="14"/>
      <c r="K48" s="14"/>
      <c r="L48" s="14"/>
      <c r="M48" s="14"/>
      <c r="N48" s="14"/>
      <c r="O48" s="14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</row>
    <row r="49" spans="1:39" hidden="1">
      <c r="A49" s="10" t="s">
        <v>33</v>
      </c>
      <c r="B49" s="10"/>
      <c r="C49" s="10"/>
      <c r="D49" s="10"/>
      <c r="E49" s="14"/>
      <c r="F49" s="14"/>
      <c r="G49" s="17"/>
      <c r="H49" s="14"/>
      <c r="I49" s="14"/>
      <c r="J49" s="14"/>
      <c r="K49" s="14"/>
      <c r="L49" s="14"/>
      <c r="M49" s="14"/>
      <c r="N49" s="14"/>
      <c r="O49" s="14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</row>
    <row r="50" spans="1:39" hidden="1">
      <c r="A50" s="16" t="s">
        <v>34</v>
      </c>
      <c r="B50" s="16"/>
      <c r="C50" s="16"/>
      <c r="D50" s="16"/>
      <c r="E50" s="14"/>
      <c r="F50" s="14"/>
      <c r="G50" s="17"/>
      <c r="H50" s="14"/>
      <c r="I50" s="14"/>
      <c r="J50" s="14"/>
      <c r="K50" s="14"/>
      <c r="L50" s="14"/>
      <c r="M50" s="14"/>
      <c r="N50" s="14"/>
      <c r="O50" s="14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</row>
    <row r="51" spans="1:39" hidden="1">
      <c r="A51" s="11" t="s">
        <v>35</v>
      </c>
      <c r="B51" s="11"/>
      <c r="C51" s="11"/>
      <c r="D51" s="11"/>
      <c r="E51" s="12">
        <f>[2]Summary!$B$38</f>
        <v>38.08</v>
      </c>
      <c r="F51" s="12">
        <f>19.52+19.52</f>
        <v>39.04</v>
      </c>
      <c r="G51" s="13">
        <f>20.01+20.01</f>
        <v>40.020000000000003</v>
      </c>
      <c r="H51" s="12">
        <f>20.51+20.51</f>
        <v>41.02</v>
      </c>
      <c r="I51" s="12">
        <f>21.02+21.02</f>
        <v>42.04</v>
      </c>
      <c r="J51" s="12">
        <f>21.55+21.55</f>
        <v>43.1</v>
      </c>
      <c r="K51" s="12"/>
      <c r="L51" s="12"/>
      <c r="M51" s="14"/>
      <c r="N51" s="14"/>
      <c r="O51" s="14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</row>
    <row r="52" spans="1:39">
      <c r="B52" s="15"/>
      <c r="C52" s="15"/>
      <c r="D52" s="15"/>
      <c r="E52" s="15"/>
      <c r="F52" s="15"/>
      <c r="G52" s="24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</row>
    <row r="53" spans="1:39">
      <c r="B53" s="15"/>
      <c r="C53" s="15"/>
      <c r="D53" s="15"/>
      <c r="E53" s="15"/>
      <c r="F53" s="15"/>
      <c r="G53" s="24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</row>
    <row r="54" spans="1:39">
      <c r="B54" s="15"/>
      <c r="C54" s="15"/>
      <c r="D54" s="15"/>
      <c r="E54" s="15"/>
      <c r="F54" s="15"/>
      <c r="G54" s="24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</row>
    <row r="55" spans="1:39">
      <c r="B55" s="15"/>
      <c r="C55" s="15"/>
      <c r="D55" s="15"/>
      <c r="E55" s="15"/>
      <c r="F55" s="15"/>
      <c r="G55" s="24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</row>
    <row r="56" spans="1:39">
      <c r="B56" s="15"/>
      <c r="C56" s="15"/>
      <c r="D56" s="15"/>
      <c r="E56" s="15"/>
      <c r="F56" s="15"/>
      <c r="G56" s="24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</row>
    <row r="57" spans="1:39">
      <c r="B57" s="15"/>
      <c r="C57" s="15"/>
      <c r="D57" s="15"/>
      <c r="E57" s="15"/>
      <c r="F57" s="15"/>
      <c r="G57" s="24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</row>
    <row r="58" spans="1:39">
      <c r="B58" s="15"/>
      <c r="C58" s="15"/>
      <c r="D58" s="15"/>
      <c r="E58" s="15"/>
      <c r="F58" s="15"/>
      <c r="G58" s="24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</row>
    <row r="59" spans="1:39">
      <c r="B59" s="15"/>
      <c r="C59" s="15"/>
      <c r="D59" s="15"/>
      <c r="E59" s="15"/>
      <c r="F59" s="15"/>
      <c r="G59" s="24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</row>
    <row r="60" spans="1:39">
      <c r="B60" s="15"/>
      <c r="C60" s="15"/>
      <c r="D60" s="15"/>
      <c r="E60" s="15"/>
      <c r="F60" s="15"/>
      <c r="G60" s="24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</row>
    <row r="61" spans="1:39">
      <c r="B61" s="15"/>
      <c r="C61" s="15"/>
      <c r="D61" s="15"/>
      <c r="E61" s="15"/>
      <c r="F61" s="15"/>
      <c r="G61" s="24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</row>
    <row r="62" spans="1:39">
      <c r="B62" s="15"/>
      <c r="C62" s="15"/>
      <c r="D62" s="15"/>
      <c r="E62" s="15"/>
      <c r="F62" s="15"/>
      <c r="G62" s="24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</row>
    <row r="63" spans="1:39">
      <c r="B63" s="15"/>
      <c r="C63" s="15"/>
      <c r="D63" s="15"/>
      <c r="E63" s="15"/>
      <c r="F63" s="15"/>
      <c r="G63" s="24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</row>
    <row r="64" spans="1:39">
      <c r="B64" s="15"/>
      <c r="C64" s="15"/>
      <c r="D64" s="15"/>
      <c r="E64" s="15"/>
      <c r="F64" s="15"/>
      <c r="G64" s="24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</row>
    <row r="65" spans="2:39">
      <c r="B65" s="15"/>
      <c r="C65" s="15"/>
      <c r="D65" s="15"/>
      <c r="E65" s="15"/>
      <c r="F65" s="15"/>
      <c r="G65" s="24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</row>
    <row r="66" spans="2:39">
      <c r="B66" s="15"/>
      <c r="C66" s="15"/>
      <c r="D66" s="15"/>
      <c r="E66" s="15"/>
      <c r="F66" s="15"/>
      <c r="G66" s="24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</row>
    <row r="67" spans="2:39">
      <c r="B67" s="15"/>
      <c r="C67" s="15"/>
      <c r="D67" s="15"/>
      <c r="E67" s="15"/>
      <c r="F67" s="15"/>
      <c r="G67" s="24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</row>
    <row r="68" spans="2:39">
      <c r="B68" s="15"/>
      <c r="C68" s="15"/>
      <c r="D68" s="15"/>
      <c r="E68" s="15"/>
      <c r="F68" s="15"/>
      <c r="G68" s="24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</row>
    <row r="69" spans="2:39">
      <c r="B69" s="15"/>
      <c r="C69" s="15"/>
      <c r="D69" s="15"/>
      <c r="E69" s="15"/>
      <c r="F69" s="15"/>
      <c r="G69" s="24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</row>
    <row r="70" spans="2:39">
      <c r="B70" s="15"/>
      <c r="C70" s="15"/>
      <c r="D70" s="15"/>
      <c r="E70" s="15"/>
      <c r="F70" s="15"/>
      <c r="G70" s="24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</row>
    <row r="71" spans="2:39">
      <c r="B71" s="15"/>
      <c r="C71" s="15"/>
      <c r="D71" s="15"/>
      <c r="E71" s="15"/>
      <c r="F71" s="15"/>
      <c r="G71" s="24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</row>
    <row r="72" spans="2:39">
      <c r="B72" s="15"/>
      <c r="C72" s="15"/>
      <c r="D72" s="15"/>
      <c r="E72" s="15"/>
      <c r="F72" s="15"/>
      <c r="G72" s="24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</row>
    <row r="73" spans="2:39">
      <c r="B73" s="15"/>
      <c r="C73" s="15"/>
      <c r="D73" s="15"/>
      <c r="E73" s="15"/>
      <c r="F73" s="15"/>
      <c r="G73" s="24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</row>
    <row r="74" spans="2:39">
      <c r="B74" s="15"/>
      <c r="C74" s="15"/>
      <c r="D74" s="15"/>
      <c r="E74" s="15"/>
      <c r="F74" s="15"/>
      <c r="G74" s="24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</row>
    <row r="75" spans="2:39">
      <c r="B75" s="15"/>
      <c r="C75" s="15"/>
      <c r="D75" s="15"/>
      <c r="E75" s="15"/>
      <c r="F75" s="15"/>
      <c r="G75" s="24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</row>
    <row r="76" spans="2:39">
      <c r="B76" s="15"/>
      <c r="C76" s="15"/>
      <c r="D76" s="15"/>
      <c r="E76" s="15"/>
      <c r="F76" s="15"/>
      <c r="G76" s="24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</row>
    <row r="77" spans="2:39">
      <c r="B77" s="15"/>
      <c r="C77" s="15"/>
      <c r="D77" s="15"/>
      <c r="E77" s="15"/>
      <c r="F77" s="15"/>
      <c r="G77" s="24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</row>
    <row r="78" spans="2:39">
      <c r="B78" s="15"/>
      <c r="C78" s="15"/>
      <c r="D78" s="15"/>
      <c r="E78" s="15"/>
      <c r="F78" s="15"/>
      <c r="G78" s="24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</row>
    <row r="79" spans="2:39">
      <c r="B79" s="15"/>
      <c r="C79" s="15"/>
      <c r="D79" s="15"/>
      <c r="E79" s="15"/>
      <c r="F79" s="15"/>
      <c r="G79" s="24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</row>
    <row r="80" spans="2:39">
      <c r="B80" s="15"/>
      <c r="C80" s="15"/>
      <c r="D80" s="15"/>
      <c r="E80" s="15"/>
      <c r="F80" s="15"/>
      <c r="G80" s="24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</row>
    <row r="81" spans="2:39">
      <c r="B81" s="15"/>
      <c r="C81" s="15"/>
      <c r="D81" s="15"/>
      <c r="E81" s="15"/>
      <c r="F81" s="15"/>
      <c r="G81" s="24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</row>
    <row r="82" spans="2:39">
      <c r="B82" s="15"/>
      <c r="C82" s="15"/>
      <c r="D82" s="15"/>
      <c r="E82" s="15"/>
      <c r="F82" s="15"/>
      <c r="G82" s="24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</row>
    <row r="83" spans="2:39">
      <c r="B83" s="15"/>
      <c r="C83" s="15"/>
      <c r="D83" s="15"/>
      <c r="E83" s="15"/>
      <c r="F83" s="15"/>
      <c r="G83" s="24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</row>
    <row r="84" spans="2:39">
      <c r="B84" s="15"/>
      <c r="C84" s="15"/>
      <c r="D84" s="15"/>
      <c r="E84" s="15"/>
      <c r="F84" s="15"/>
      <c r="G84" s="24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</row>
    <row r="85" spans="2:39">
      <c r="B85" s="15"/>
      <c r="C85" s="15"/>
      <c r="D85" s="15"/>
      <c r="E85" s="15"/>
      <c r="F85" s="15"/>
      <c r="G85" s="24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</row>
    <row r="86" spans="2:39">
      <c r="B86" s="15"/>
      <c r="C86" s="15"/>
      <c r="D86" s="15"/>
      <c r="E86" s="15"/>
      <c r="F86" s="15"/>
      <c r="G86" s="24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</row>
    <row r="87" spans="2:39">
      <c r="B87" s="15"/>
      <c r="C87" s="15"/>
      <c r="D87" s="15"/>
      <c r="E87" s="15"/>
      <c r="F87" s="15"/>
      <c r="G87" s="24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</row>
    <row r="88" spans="2:39">
      <c r="B88" s="15"/>
      <c r="C88" s="15"/>
      <c r="D88" s="15"/>
      <c r="E88" s="15"/>
      <c r="F88" s="15"/>
      <c r="G88" s="24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</row>
    <row r="89" spans="2:39">
      <c r="B89" s="15"/>
      <c r="C89" s="15"/>
      <c r="D89" s="15"/>
      <c r="E89" s="15"/>
      <c r="F89" s="15"/>
      <c r="G89" s="24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</row>
    <row r="90" spans="2:39">
      <c r="B90" s="15"/>
      <c r="C90" s="15"/>
      <c r="D90" s="15"/>
      <c r="E90" s="15"/>
      <c r="F90" s="15"/>
      <c r="G90" s="24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</row>
    <row r="91" spans="2:39">
      <c r="B91" s="15"/>
      <c r="C91" s="15"/>
      <c r="D91" s="15"/>
      <c r="E91" s="15"/>
      <c r="F91" s="15"/>
      <c r="G91" s="24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</row>
    <row r="92" spans="2:39">
      <c r="B92" s="15"/>
      <c r="C92" s="15"/>
      <c r="D92" s="15"/>
      <c r="E92" s="15"/>
      <c r="F92" s="15"/>
      <c r="G92" s="24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</row>
    <row r="93" spans="2:39">
      <c r="B93" s="15"/>
      <c r="C93" s="15"/>
      <c r="D93" s="15"/>
      <c r="E93" s="15"/>
      <c r="F93" s="15"/>
      <c r="G93" s="24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</row>
    <row r="94" spans="2:39">
      <c r="B94" s="15"/>
      <c r="C94" s="15"/>
      <c r="D94" s="15"/>
      <c r="E94" s="15"/>
      <c r="F94" s="15"/>
      <c r="G94" s="24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</row>
    <row r="95" spans="2:39">
      <c r="B95" s="15"/>
      <c r="C95" s="15"/>
      <c r="D95" s="15"/>
      <c r="E95" s="15"/>
      <c r="F95" s="15"/>
      <c r="G95" s="24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</row>
    <row r="96" spans="2:39">
      <c r="B96" s="15"/>
      <c r="C96" s="15"/>
      <c r="D96" s="15"/>
      <c r="E96" s="15"/>
      <c r="F96" s="15"/>
      <c r="G96" s="24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</row>
    <row r="97" spans="2:39">
      <c r="B97" s="15"/>
      <c r="C97" s="15"/>
      <c r="D97" s="15"/>
      <c r="E97" s="15"/>
      <c r="F97" s="15"/>
      <c r="G97" s="24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</row>
    <row r="98" spans="2:39">
      <c r="B98" s="15"/>
      <c r="C98" s="15"/>
      <c r="D98" s="15"/>
      <c r="E98" s="15"/>
      <c r="F98" s="15"/>
      <c r="G98" s="24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</row>
    <row r="99" spans="2:39">
      <c r="B99" s="15"/>
      <c r="C99" s="15"/>
      <c r="D99" s="15"/>
      <c r="E99" s="15"/>
      <c r="F99" s="15"/>
      <c r="G99" s="24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</row>
    <row r="100" spans="2:39">
      <c r="B100" s="15"/>
      <c r="C100" s="15"/>
      <c r="D100" s="15"/>
      <c r="E100" s="15"/>
      <c r="F100" s="15"/>
      <c r="G100" s="24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</row>
    <row r="101" spans="2:39">
      <c r="B101" s="15"/>
      <c r="C101" s="15"/>
      <c r="D101" s="15"/>
      <c r="E101" s="15"/>
      <c r="F101" s="15"/>
      <c r="G101" s="24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</row>
    <row r="102" spans="2:39">
      <c r="B102" s="15"/>
      <c r="C102" s="15"/>
      <c r="D102" s="15"/>
      <c r="E102" s="15"/>
      <c r="F102" s="15"/>
      <c r="G102" s="24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</row>
    <row r="103" spans="2:39">
      <c r="B103" s="15"/>
      <c r="C103" s="15"/>
      <c r="D103" s="15"/>
      <c r="E103" s="15"/>
      <c r="F103" s="15"/>
      <c r="G103" s="24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</row>
    <row r="104" spans="2:39">
      <c r="B104" s="15"/>
      <c r="C104" s="15"/>
      <c r="D104" s="15"/>
      <c r="E104" s="15"/>
      <c r="F104" s="15"/>
      <c r="G104" s="24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</row>
    <row r="105" spans="2:39">
      <c r="B105" s="15"/>
      <c r="C105" s="15"/>
      <c r="D105" s="15"/>
      <c r="E105" s="15"/>
      <c r="F105" s="15"/>
      <c r="G105" s="24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</row>
    <row r="106" spans="2:39">
      <c r="B106" s="15"/>
      <c r="C106" s="15"/>
      <c r="D106" s="15"/>
      <c r="E106" s="15"/>
      <c r="F106" s="15"/>
      <c r="G106" s="24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</row>
    <row r="107" spans="2:39">
      <c r="B107" s="15"/>
      <c r="C107" s="15"/>
      <c r="D107" s="15"/>
      <c r="E107" s="15"/>
      <c r="F107" s="15"/>
      <c r="G107" s="24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</row>
    <row r="108" spans="2:39">
      <c r="B108" s="15"/>
      <c r="C108" s="15"/>
      <c r="D108" s="15"/>
      <c r="E108" s="15"/>
      <c r="F108" s="15"/>
      <c r="G108" s="24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</row>
    <row r="109" spans="2:39">
      <c r="B109" s="15"/>
      <c r="C109" s="15"/>
      <c r="D109" s="15"/>
      <c r="E109" s="15"/>
      <c r="F109" s="15"/>
      <c r="G109" s="24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</row>
    <row r="110" spans="2:39">
      <c r="B110" s="15"/>
      <c r="C110" s="15"/>
      <c r="D110" s="15"/>
      <c r="E110" s="15"/>
      <c r="F110" s="15"/>
      <c r="G110" s="24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</row>
    <row r="111" spans="2:39">
      <c r="B111" s="15"/>
      <c r="C111" s="15"/>
      <c r="D111" s="15"/>
      <c r="E111" s="15"/>
      <c r="F111" s="15"/>
      <c r="G111" s="24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</row>
    <row r="112" spans="2:39">
      <c r="B112" s="15"/>
      <c r="C112" s="15"/>
      <c r="D112" s="15"/>
      <c r="E112" s="15"/>
      <c r="F112" s="15"/>
      <c r="G112" s="24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</row>
    <row r="113" spans="2:39">
      <c r="B113" s="15"/>
      <c r="C113" s="15"/>
      <c r="D113" s="15"/>
      <c r="E113" s="15"/>
      <c r="F113" s="15"/>
      <c r="G113" s="24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</row>
    <row r="114" spans="2:39">
      <c r="B114" s="15"/>
      <c r="C114" s="15"/>
      <c r="D114" s="15"/>
      <c r="E114" s="15"/>
      <c r="F114" s="15"/>
      <c r="G114" s="24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</row>
    <row r="115" spans="2:39">
      <c r="B115" s="15"/>
      <c r="C115" s="15"/>
      <c r="D115" s="15"/>
      <c r="E115" s="15"/>
      <c r="F115" s="15"/>
      <c r="G115" s="24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</row>
    <row r="116" spans="2:39">
      <c r="B116" s="15"/>
      <c r="C116" s="15"/>
      <c r="D116" s="15"/>
      <c r="E116" s="15"/>
      <c r="F116" s="15"/>
      <c r="G116" s="24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</row>
    <row r="117" spans="2:39">
      <c r="B117" s="15"/>
      <c r="C117" s="15"/>
      <c r="D117" s="15"/>
      <c r="E117" s="15"/>
      <c r="F117" s="15"/>
      <c r="G117" s="24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</row>
    <row r="118" spans="2:39">
      <c r="B118" s="15"/>
      <c r="C118" s="15"/>
      <c r="D118" s="15"/>
      <c r="E118" s="15"/>
      <c r="F118" s="15"/>
      <c r="G118" s="24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</row>
    <row r="119" spans="2:39">
      <c r="B119" s="15"/>
      <c r="C119" s="15"/>
      <c r="D119" s="15"/>
      <c r="E119" s="15"/>
      <c r="F119" s="15"/>
      <c r="G119" s="24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</row>
    <row r="120" spans="2:39">
      <c r="B120" s="15"/>
      <c r="C120" s="15"/>
      <c r="D120" s="15"/>
      <c r="E120" s="15"/>
      <c r="F120" s="15"/>
      <c r="G120" s="24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</row>
    <row r="121" spans="2:39">
      <c r="B121" s="15"/>
      <c r="C121" s="15"/>
      <c r="D121" s="15"/>
      <c r="E121" s="15"/>
      <c r="F121" s="15"/>
      <c r="G121" s="24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</row>
    <row r="122" spans="2:39">
      <c r="B122" s="15"/>
      <c r="C122" s="15"/>
      <c r="D122" s="15"/>
      <c r="E122" s="15"/>
      <c r="F122" s="15"/>
      <c r="G122" s="24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</row>
    <row r="123" spans="2:39">
      <c r="B123" s="15"/>
      <c r="C123" s="15"/>
      <c r="D123" s="15"/>
      <c r="E123" s="15"/>
      <c r="F123" s="15"/>
      <c r="G123" s="24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</row>
    <row r="124" spans="2:39">
      <c r="B124" s="15"/>
      <c r="C124" s="15"/>
      <c r="D124" s="15"/>
      <c r="E124" s="15"/>
      <c r="F124" s="15"/>
      <c r="G124" s="24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</row>
    <row r="125" spans="2:39">
      <c r="B125" s="15"/>
      <c r="C125" s="15"/>
      <c r="D125" s="15"/>
      <c r="E125" s="15"/>
      <c r="F125" s="15"/>
      <c r="G125" s="24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</row>
    <row r="126" spans="2:39">
      <c r="B126" s="15"/>
      <c r="C126" s="15"/>
      <c r="D126" s="15"/>
      <c r="E126" s="15"/>
      <c r="F126" s="15"/>
      <c r="G126" s="24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</row>
    <row r="127" spans="2:39">
      <c r="B127" s="15"/>
      <c r="C127" s="15"/>
      <c r="D127" s="15"/>
      <c r="E127" s="15"/>
      <c r="F127" s="15"/>
      <c r="G127" s="24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</row>
    <row r="128" spans="2:39">
      <c r="B128" s="15"/>
      <c r="C128" s="15"/>
      <c r="D128" s="15"/>
      <c r="E128" s="15"/>
      <c r="F128" s="15"/>
      <c r="G128" s="24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</row>
    <row r="129" spans="2:39">
      <c r="B129" s="15"/>
      <c r="C129" s="15"/>
      <c r="D129" s="15"/>
      <c r="E129" s="15"/>
      <c r="F129" s="15"/>
      <c r="G129" s="24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</row>
    <row r="130" spans="2:39">
      <c r="B130" s="15"/>
      <c r="C130" s="15"/>
      <c r="D130" s="15"/>
      <c r="E130" s="15"/>
      <c r="F130" s="15"/>
      <c r="G130" s="24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</row>
    <row r="131" spans="2:39">
      <c r="B131" s="15"/>
      <c r="C131" s="15"/>
      <c r="D131" s="15"/>
      <c r="E131" s="15"/>
      <c r="F131" s="15"/>
      <c r="G131" s="24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</row>
    <row r="132" spans="2:39">
      <c r="B132" s="15"/>
      <c r="C132" s="15"/>
      <c r="D132" s="15"/>
      <c r="E132" s="15"/>
      <c r="F132" s="15"/>
      <c r="G132" s="24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</row>
    <row r="133" spans="2:39">
      <c r="B133" s="15"/>
      <c r="C133" s="15"/>
      <c r="D133" s="15"/>
      <c r="E133" s="15"/>
      <c r="F133" s="15"/>
      <c r="G133" s="24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</row>
    <row r="134" spans="2:39">
      <c r="B134" s="15"/>
      <c r="C134" s="15"/>
      <c r="D134" s="15"/>
      <c r="E134" s="15"/>
      <c r="F134" s="15"/>
      <c r="G134" s="24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</row>
    <row r="135" spans="2:39">
      <c r="B135" s="15"/>
      <c r="C135" s="15"/>
      <c r="D135" s="15"/>
      <c r="E135" s="15"/>
      <c r="F135" s="15"/>
      <c r="G135" s="24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</row>
    <row r="136" spans="2:39">
      <c r="B136" s="15"/>
      <c r="C136" s="15"/>
      <c r="D136" s="15"/>
      <c r="E136" s="15"/>
      <c r="F136" s="15"/>
      <c r="G136" s="24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</row>
    <row r="137" spans="2:39">
      <c r="B137" s="15"/>
      <c r="C137" s="15"/>
      <c r="D137" s="15"/>
      <c r="E137" s="15"/>
      <c r="F137" s="15"/>
      <c r="G137" s="24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</row>
    <row r="138" spans="2:39">
      <c r="B138" s="15"/>
      <c r="C138" s="15"/>
      <c r="D138" s="15"/>
      <c r="E138" s="15"/>
      <c r="F138" s="15"/>
      <c r="G138" s="24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</row>
    <row r="139" spans="2:39">
      <c r="B139" s="15"/>
      <c r="C139" s="15"/>
      <c r="D139" s="15"/>
      <c r="E139" s="15"/>
      <c r="F139" s="15"/>
      <c r="G139" s="24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</row>
    <row r="140" spans="2:39">
      <c r="B140" s="15"/>
      <c r="C140" s="15"/>
      <c r="D140" s="15"/>
      <c r="E140" s="15"/>
      <c r="F140" s="15"/>
      <c r="G140" s="24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</row>
    <row r="141" spans="2:39">
      <c r="B141" s="15"/>
      <c r="C141" s="15"/>
      <c r="D141" s="15"/>
      <c r="E141" s="15"/>
      <c r="F141" s="15"/>
      <c r="G141" s="24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</row>
    <row r="142" spans="2:39">
      <c r="B142" s="15"/>
      <c r="C142" s="15"/>
      <c r="D142" s="15"/>
      <c r="E142" s="15"/>
      <c r="F142" s="15"/>
      <c r="G142" s="24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</row>
    <row r="143" spans="2:39">
      <c r="B143" s="15"/>
      <c r="C143" s="15"/>
      <c r="D143" s="15"/>
      <c r="E143" s="15"/>
      <c r="F143" s="15"/>
      <c r="G143" s="24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</row>
    <row r="144" spans="2:39">
      <c r="B144" s="15"/>
      <c r="C144" s="15"/>
      <c r="D144" s="15"/>
      <c r="E144" s="15"/>
      <c r="F144" s="15"/>
      <c r="G144" s="24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</row>
    <row r="145" spans="2:39">
      <c r="B145" s="15"/>
      <c r="C145" s="15"/>
      <c r="D145" s="15"/>
      <c r="E145" s="15"/>
      <c r="F145" s="15"/>
      <c r="G145" s="24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</row>
    <row r="146" spans="2:39">
      <c r="B146" s="15"/>
      <c r="C146" s="15"/>
      <c r="D146" s="15"/>
      <c r="E146" s="15"/>
      <c r="F146" s="15"/>
      <c r="G146" s="24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</row>
    <row r="147" spans="2:39">
      <c r="B147" s="15"/>
      <c r="C147" s="15"/>
      <c r="D147" s="15"/>
      <c r="E147" s="15"/>
      <c r="F147" s="15"/>
      <c r="G147" s="24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</row>
    <row r="148" spans="2:39">
      <c r="B148" s="15"/>
      <c r="C148" s="15"/>
      <c r="D148" s="15"/>
      <c r="E148" s="15"/>
      <c r="F148" s="15"/>
      <c r="G148" s="24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</row>
    <row r="149" spans="2:39">
      <c r="B149" s="15"/>
      <c r="C149" s="15"/>
      <c r="D149" s="15"/>
      <c r="E149" s="15"/>
      <c r="F149" s="15"/>
      <c r="G149" s="24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</row>
    <row r="150" spans="2:39">
      <c r="B150" s="15"/>
      <c r="C150" s="15"/>
      <c r="D150" s="15"/>
      <c r="E150" s="15"/>
      <c r="F150" s="15"/>
      <c r="G150" s="24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</row>
    <row r="151" spans="2:39">
      <c r="B151" s="15"/>
      <c r="C151" s="15"/>
      <c r="D151" s="15"/>
      <c r="E151" s="15"/>
      <c r="F151" s="15"/>
      <c r="G151" s="24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</row>
    <row r="152" spans="2:39">
      <c r="B152" s="15"/>
      <c r="C152" s="15"/>
      <c r="D152" s="15"/>
      <c r="E152" s="15"/>
      <c r="F152" s="15"/>
      <c r="G152" s="24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</row>
    <row r="153" spans="2:39">
      <c r="B153" s="15"/>
      <c r="C153" s="15"/>
      <c r="D153" s="15"/>
      <c r="E153" s="15"/>
      <c r="F153" s="15"/>
      <c r="G153" s="24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</row>
    <row r="154" spans="2:39">
      <c r="B154" s="15"/>
      <c r="C154" s="15"/>
      <c r="D154" s="15"/>
      <c r="E154" s="15"/>
      <c r="F154" s="15"/>
      <c r="G154" s="24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</row>
    <row r="155" spans="2:39">
      <c r="B155" s="15"/>
      <c r="C155" s="15"/>
      <c r="D155" s="15"/>
      <c r="E155" s="15"/>
      <c r="F155" s="15"/>
      <c r="G155" s="24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</row>
    <row r="156" spans="2:39">
      <c r="B156" s="15"/>
      <c r="C156" s="15"/>
      <c r="D156" s="15"/>
      <c r="E156" s="15"/>
      <c r="F156" s="15"/>
      <c r="G156" s="24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</row>
    <row r="157" spans="2:39">
      <c r="B157" s="15"/>
      <c r="C157" s="15"/>
      <c r="D157" s="15"/>
      <c r="E157" s="15"/>
      <c r="F157" s="15"/>
      <c r="G157" s="24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</row>
    <row r="158" spans="2:39">
      <c r="B158" s="15"/>
      <c r="C158" s="15"/>
      <c r="D158" s="15"/>
      <c r="E158" s="15"/>
      <c r="F158" s="15"/>
      <c r="G158" s="24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</row>
    <row r="159" spans="2:39">
      <c r="B159" s="15"/>
      <c r="C159" s="15"/>
      <c r="D159" s="15"/>
      <c r="E159" s="15"/>
      <c r="F159" s="15"/>
      <c r="G159" s="24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</row>
    <row r="160" spans="2:39">
      <c r="B160" s="15"/>
      <c r="C160" s="15"/>
      <c r="D160" s="15"/>
      <c r="E160" s="15"/>
      <c r="F160" s="15"/>
      <c r="G160" s="24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</row>
    <row r="161" spans="2:39">
      <c r="B161" s="15"/>
      <c r="C161" s="15"/>
      <c r="D161" s="15"/>
      <c r="E161" s="15"/>
      <c r="F161" s="15"/>
      <c r="G161" s="24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</row>
    <row r="162" spans="2:39">
      <c r="B162" s="15"/>
      <c r="C162" s="15"/>
      <c r="D162" s="15"/>
      <c r="E162" s="15"/>
      <c r="F162" s="15"/>
      <c r="G162" s="24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</row>
    <row r="163" spans="2:39">
      <c r="B163" s="15"/>
      <c r="C163" s="15"/>
      <c r="D163" s="15"/>
      <c r="E163" s="15"/>
      <c r="F163" s="15"/>
      <c r="G163" s="24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</row>
    <row r="164" spans="2:39">
      <c r="B164" s="15"/>
      <c r="C164" s="15"/>
      <c r="D164" s="15"/>
      <c r="E164" s="15"/>
      <c r="F164" s="15"/>
      <c r="G164" s="24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</row>
    <row r="165" spans="2:39">
      <c r="B165" s="15"/>
      <c r="C165" s="15"/>
      <c r="D165" s="15"/>
      <c r="E165" s="15"/>
      <c r="F165" s="15"/>
      <c r="G165" s="24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</row>
    <row r="166" spans="2:39">
      <c r="B166" s="15"/>
      <c r="C166" s="15"/>
      <c r="D166" s="15"/>
      <c r="E166" s="15"/>
      <c r="F166" s="15"/>
      <c r="G166" s="24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</row>
    <row r="167" spans="2:39">
      <c r="B167" s="15"/>
      <c r="C167" s="15"/>
      <c r="D167" s="15"/>
      <c r="E167" s="15"/>
      <c r="F167" s="15"/>
      <c r="G167" s="24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</row>
    <row r="168" spans="2:39">
      <c r="B168" s="15"/>
      <c r="C168" s="15"/>
      <c r="D168" s="15"/>
      <c r="E168" s="15"/>
      <c r="F168" s="15"/>
      <c r="G168" s="24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</row>
    <row r="169" spans="2:39">
      <c r="B169" s="15"/>
      <c r="C169" s="15"/>
      <c r="D169" s="15"/>
      <c r="E169" s="15"/>
      <c r="F169" s="15"/>
      <c r="G169" s="24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</row>
    <row r="170" spans="2:39">
      <c r="B170" s="15"/>
      <c r="C170" s="15"/>
      <c r="D170" s="15"/>
      <c r="E170" s="15"/>
      <c r="F170" s="15"/>
      <c r="G170" s="24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</row>
    <row r="171" spans="2:39">
      <c r="B171" s="15"/>
      <c r="C171" s="15"/>
      <c r="D171" s="15"/>
      <c r="E171" s="15"/>
      <c r="F171" s="15"/>
      <c r="G171" s="24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</row>
    <row r="172" spans="2:39">
      <c r="B172" s="15"/>
      <c r="C172" s="15"/>
      <c r="D172" s="15"/>
      <c r="E172" s="15"/>
      <c r="F172" s="15"/>
      <c r="G172" s="24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</row>
    <row r="173" spans="2:39">
      <c r="B173" s="15"/>
      <c r="C173" s="15"/>
      <c r="D173" s="15"/>
      <c r="E173" s="15"/>
      <c r="F173" s="15"/>
      <c r="G173" s="24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</row>
    <row r="174" spans="2:39">
      <c r="B174" s="15"/>
      <c r="C174" s="15"/>
      <c r="D174" s="15"/>
      <c r="E174" s="15"/>
      <c r="F174" s="15"/>
      <c r="G174" s="24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</row>
    <row r="175" spans="2:39">
      <c r="B175" s="15"/>
      <c r="C175" s="15"/>
      <c r="D175" s="15"/>
      <c r="E175" s="15"/>
      <c r="F175" s="15"/>
      <c r="G175" s="24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</row>
    <row r="176" spans="2:39">
      <c r="B176" s="15"/>
      <c r="C176" s="15"/>
      <c r="D176" s="15"/>
      <c r="E176" s="15"/>
      <c r="F176" s="15"/>
      <c r="G176" s="24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</row>
    <row r="177" spans="2:39">
      <c r="B177" s="15"/>
      <c r="C177" s="15"/>
      <c r="D177" s="15"/>
      <c r="E177" s="15"/>
      <c r="F177" s="15"/>
      <c r="G177" s="24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</row>
    <row r="178" spans="2:39">
      <c r="B178" s="15"/>
      <c r="C178" s="15"/>
      <c r="D178" s="15"/>
      <c r="E178" s="15"/>
      <c r="F178" s="15"/>
      <c r="G178" s="24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</row>
    <row r="179" spans="2:39">
      <c r="B179" s="15"/>
      <c r="C179" s="15"/>
      <c r="D179" s="15"/>
      <c r="E179" s="15"/>
      <c r="F179" s="15"/>
      <c r="G179" s="24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</row>
    <row r="180" spans="2:39">
      <c r="B180" s="15"/>
      <c r="C180" s="15"/>
      <c r="D180" s="15"/>
      <c r="E180" s="15"/>
      <c r="F180" s="15"/>
      <c r="G180" s="24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</row>
    <row r="181" spans="2:39">
      <c r="B181" s="15"/>
      <c r="C181" s="15"/>
      <c r="D181" s="15"/>
      <c r="E181" s="15"/>
      <c r="F181" s="15"/>
      <c r="G181" s="24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</row>
    <row r="182" spans="2:39">
      <c r="B182" s="15"/>
      <c r="C182" s="15"/>
      <c r="D182" s="15"/>
      <c r="E182" s="15"/>
      <c r="F182" s="15"/>
      <c r="G182" s="24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</row>
    <row r="183" spans="2:39">
      <c r="B183" s="15"/>
      <c r="C183" s="15"/>
      <c r="D183" s="15"/>
      <c r="E183" s="15"/>
      <c r="F183" s="15"/>
      <c r="G183" s="24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</row>
    <row r="184" spans="2:39">
      <c r="B184" s="15"/>
      <c r="C184" s="15"/>
      <c r="D184" s="15"/>
      <c r="E184" s="15"/>
      <c r="F184" s="15"/>
      <c r="G184" s="24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</row>
    <row r="185" spans="2:39">
      <c r="B185" s="15"/>
      <c r="C185" s="15"/>
      <c r="D185" s="15"/>
      <c r="E185" s="15"/>
      <c r="F185" s="15"/>
      <c r="G185" s="24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</row>
    <row r="186" spans="2:39">
      <c r="B186" s="15"/>
      <c r="C186" s="15"/>
      <c r="D186" s="15"/>
      <c r="E186" s="15"/>
      <c r="F186" s="15"/>
      <c r="G186" s="24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</row>
    <row r="187" spans="2:39">
      <c r="B187" s="15"/>
      <c r="C187" s="15"/>
      <c r="D187" s="15"/>
      <c r="E187" s="15"/>
      <c r="F187" s="15"/>
      <c r="G187" s="24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</row>
    <row r="188" spans="2:39">
      <c r="B188" s="15"/>
      <c r="C188" s="15"/>
      <c r="D188" s="15"/>
      <c r="E188" s="15"/>
      <c r="F188" s="15"/>
      <c r="G188" s="24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</row>
    <row r="189" spans="2:39">
      <c r="B189" s="15"/>
      <c r="C189" s="15"/>
      <c r="D189" s="15"/>
      <c r="E189" s="15"/>
      <c r="F189" s="15"/>
      <c r="G189" s="24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</row>
    <row r="190" spans="2:39">
      <c r="B190" s="15"/>
      <c r="C190" s="15"/>
      <c r="D190" s="15"/>
      <c r="E190" s="15"/>
      <c r="F190" s="15"/>
      <c r="G190" s="24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</row>
    <row r="191" spans="2:39">
      <c r="B191" s="15"/>
      <c r="C191" s="15"/>
      <c r="D191" s="15"/>
      <c r="E191" s="15"/>
      <c r="F191" s="15"/>
      <c r="G191" s="24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</row>
    <row r="192" spans="2:39">
      <c r="B192" s="15"/>
      <c r="C192" s="15"/>
      <c r="D192" s="15"/>
      <c r="E192" s="15"/>
      <c r="F192" s="15"/>
      <c r="G192" s="24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</row>
    <row r="193" spans="2:39">
      <c r="B193" s="15"/>
      <c r="C193" s="15"/>
      <c r="D193" s="15"/>
      <c r="E193" s="15"/>
      <c r="F193" s="15"/>
      <c r="G193" s="24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</row>
    <row r="194" spans="2:39">
      <c r="B194" s="15"/>
      <c r="C194" s="15"/>
      <c r="D194" s="15"/>
      <c r="E194" s="15"/>
      <c r="F194" s="15"/>
      <c r="G194" s="24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</row>
    <row r="195" spans="2:39">
      <c r="B195" s="15"/>
      <c r="C195" s="15"/>
      <c r="D195" s="15"/>
      <c r="E195" s="15"/>
      <c r="F195" s="15"/>
      <c r="G195" s="24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</row>
    <row r="196" spans="2:39">
      <c r="B196" s="15"/>
      <c r="C196" s="15"/>
      <c r="D196" s="15"/>
      <c r="E196" s="15"/>
      <c r="F196" s="15"/>
      <c r="G196" s="24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</row>
    <row r="197" spans="2:39">
      <c r="B197" s="15"/>
      <c r="C197" s="15"/>
      <c r="D197" s="15"/>
      <c r="E197" s="15"/>
      <c r="F197" s="15"/>
      <c r="G197" s="24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</row>
  </sheetData>
  <pageMargins left="0.7" right="0.7" top="0.75" bottom="0.7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Water Rate Breakout</vt:lpstr>
      <vt:lpstr>'Water Rate Breakout'!Print_Area</vt:lpstr>
      <vt:lpstr>'Water Rate Breakout'!Print_Titles</vt:lpstr>
    </vt:vector>
  </TitlesOfParts>
  <Company>VOP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Fumero</dc:creator>
  <cp:lastModifiedBy>Marilyn Fumero</cp:lastModifiedBy>
  <dcterms:created xsi:type="dcterms:W3CDTF">2021-09-15T16:12:42Z</dcterms:created>
  <dcterms:modified xsi:type="dcterms:W3CDTF">2021-09-15T16:17:57Z</dcterms:modified>
</cp:coreProperties>
</file>